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e5b5c3b49b8d7f6/Desktop/EC Parish Council/Finance/2024-2025/Year End 2024-2025/"/>
    </mc:Choice>
  </mc:AlternateContent>
  <xr:revisionPtr revIDLastSave="59" documentId="8_{F73B770D-135B-4794-95A7-63E1A13D4D50}" xr6:coauthVersionLast="47" xr6:coauthVersionMax="47" xr10:uidLastSave="{D420C1B0-8D3E-404D-B841-243B94068BB9}"/>
  <bookViews>
    <workbookView xWindow="-108" yWindow="-108" windowWidth="23256" windowHeight="12456" tabRatio="874" xr2:uid="{00000000-000D-0000-FFFF-FFFF00000000}"/>
  </bookViews>
  <sheets>
    <sheet name="Accounting Statement" sheetId="13" r:id="rId1"/>
    <sheet name="Box 3 Receipts" sheetId="7" r:id="rId2"/>
    <sheet name="Box 6 Payments" sheetId="10" r:id="rId3"/>
    <sheet name="Reserves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3" l="1"/>
  <c r="F16" i="14" l="1"/>
  <c r="F13" i="14"/>
  <c r="G17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0"/>
  <c r="C4" i="10"/>
  <c r="E4" i="7"/>
  <c r="C4" i="7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18" i="7"/>
  <c r="B18" i="7"/>
  <c r="D15" i="7"/>
  <c r="D17" i="7"/>
  <c r="D16" i="7"/>
  <c r="E7" i="10" l="1"/>
  <c r="F7" i="10" s="1"/>
  <c r="D29" i="10"/>
  <c r="D18" i="7"/>
  <c r="E7" i="7"/>
  <c r="F7" i="7" s="1"/>
  <c r="C4" i="14"/>
  <c r="E6" i="7"/>
  <c r="E6" i="10"/>
</calcChain>
</file>

<file path=xl/sharedStrings.xml><?xml version="1.0" encoding="utf-8"?>
<sst xmlns="http://schemas.openxmlformats.org/spreadsheetml/2006/main" count="78" uniqueCount="62">
  <si>
    <t>Total</t>
  </si>
  <si>
    <t>Explanation (Ensure each explanation is quantified)</t>
  </si>
  <si>
    <t>Difference</t>
  </si>
  <si>
    <t>Enter more lines as appropriate</t>
  </si>
  <si>
    <t>Use the table below to breakdown your explanation</t>
  </si>
  <si>
    <t>Other receipts</t>
  </si>
  <si>
    <t>All other payments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</si>
  <si>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</si>
  <si>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</si>
  <si>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</si>
  <si>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</si>
  <si>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</si>
  <si>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</si>
  <si>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</si>
  <si>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</si>
  <si>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</si>
  <si>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</si>
  <si>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</si>
  <si>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</si>
  <si>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</si>
  <si>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</si>
  <si>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</si>
  <si>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</si>
  <si>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</si>
  <si>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</si>
  <si>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</si>
  <si>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</si>
  <si>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</si>
  <si>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</si>
  <si>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</si>
  <si>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</si>
  <si>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</si>
  <si>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</si>
  <si>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</si>
  <si>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</si>
  <si>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</si>
  <si>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</si>
  <si>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</si>
  <si>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</si>
  <si>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</si>
  <si>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</si>
  <si>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</si>
  <si>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</si>
  <si>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</si>
  <si>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</si>
  <si>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</si>
  <si>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</si>
  <si>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</si>
  <si>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</si>
  <si>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Please explain in the Reserves tab</t>
  </si>
  <si>
    <t>Accounting statements 2024-25</t>
  </si>
  <si>
    <t>2024/25</t>
  </si>
  <si>
    <t>2024/25       £</t>
  </si>
  <si>
    <t>Interest Income of £36.96 for the year.</t>
  </si>
  <si>
    <t xml:space="preserve">VAT Return spanning 3 financial years received. </t>
  </si>
  <si>
    <t>Rental income from Orchard of £234.28</t>
  </si>
  <si>
    <t>Fees for Locum Clerk and Accounting Consultant.</t>
  </si>
  <si>
    <t>Land Rent outstanding from previous years,</t>
  </si>
  <si>
    <t>Bank Charges inceeased.</t>
  </si>
  <si>
    <t>EMR CIL</t>
  </si>
  <si>
    <t>EMR MWC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</si>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</sst>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3" fillId="6" borderId="0" xfId="0" applyFont="1" applyFill="1"/>
    <xf numFmtId="0" fontId="13" fillId="0" borderId="14" xfId="0" applyFont="1" applyBorder="1"/>
    <xf numFmtId="0" fontId="14" fillId="0" borderId="15" xfId="0" applyFont="1" applyBorder="1"/>
    <xf numFmtId="0" fontId="15" fillId="0" borderId="0" xfId="0" applyFont="1"/>
    <xf numFmtId="0" fontId="13" fillId="3" borderId="1" xfId="0" applyFont="1" applyFill="1" applyBorder="1"/>
    <xf numFmtId="0" fontId="13" fillId="0" borderId="0" xfId="0" applyFont="1" applyAlignment="1">
      <alignment horizontal="right"/>
    </xf>
    <xf numFmtId="9" fontId="16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8" fillId="2" borderId="1" xfId="0" applyFont="1" applyFill="1" applyBorder="1"/>
    <xf numFmtId="0" fontId="6" fillId="2" borderId="1" xfId="0" applyFont="1" applyFill="1" applyBorder="1"/>
    <xf numFmtId="0" fontId="17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7" fillId="0" borderId="3" xfId="0" applyFont="1" applyBorder="1"/>
  </cellXfs>
  <cellStyles count="3">
    <cellStyle name="Comma" xfId="2" builtinId="3"/>
    <cellStyle name="Normal" xfId="0" builtinId="0"/>
    <cellStyle name="Per 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workbookViewId="0">
      <selection activeCell="D14" sqref="D14"/>
    </sheetView>
  </sheetViews>
  <sheetFormatPr defaultRowHeight="14.4" x14ac:dyDescent="0.3"/>
  <cols>
    <col min="1" max="1" width="4.109375" customWidth="1"/>
    <col min="2" max="2" width="28.6640625" style="20" customWidth="1"/>
    <col min="3" max="6" width="16.5546875" customWidth="1"/>
    <col min="7" max="8" width="16.5546875" hidden="1" customWidth="1"/>
    <col min="9" max="9" width="77.109375" style="22" customWidth="1"/>
    <col min="10" max="10" width="23.109375" bestFit="1" customWidth="1"/>
  </cols>
  <sheetData>
    <row r="1" spans="2:10" ht="17.25" customHeight="1" x14ac:dyDescent="0.3">
      <c r="B1" s="24" t="s">
        <v>50</v>
      </c>
    </row>
    <row r="3" spans="2:10" ht="15" customHeight="1" x14ac:dyDescent="0.3">
      <c r="B3" s="74" t="s">
        <v>30</v>
      </c>
      <c r="C3" s="75"/>
      <c r="D3" s="75"/>
      <c r="E3" s="75"/>
      <c r="F3" s="75"/>
      <c r="G3" s="75"/>
      <c r="H3" s="75"/>
      <c r="I3" s="75"/>
    </row>
    <row r="4" spans="2:10" ht="15" customHeight="1" thickBot="1" x14ac:dyDescent="0.35"/>
    <row r="5" spans="2:10" ht="15" customHeight="1" x14ac:dyDescent="0.3">
      <c r="B5" s="25"/>
      <c r="C5" s="73" t="s">
        <v>7</v>
      </c>
      <c r="D5" s="73"/>
      <c r="E5" s="45"/>
      <c r="F5" s="45"/>
      <c r="G5" s="45"/>
      <c r="H5" s="45"/>
      <c r="I5" s="35" t="s">
        <v>8</v>
      </c>
      <c r="J5" s="40" t="s">
        <v>34</v>
      </c>
    </row>
    <row r="6" spans="2:10" ht="28.8" x14ac:dyDescent="0.3">
      <c r="B6" s="26"/>
      <c r="C6" s="27">
        <v>45382</v>
      </c>
      <c r="D6" s="27">
        <v>45747</v>
      </c>
      <c r="E6" s="46" t="s">
        <v>35</v>
      </c>
      <c r="F6" s="46" t="s">
        <v>36</v>
      </c>
      <c r="G6" s="46"/>
      <c r="H6" s="46"/>
      <c r="I6" s="36" t="s">
        <v>29</v>
      </c>
      <c r="J6" s="41"/>
    </row>
    <row r="7" spans="2:10" s="19" customFormat="1" ht="28.8" x14ac:dyDescent="0.3">
      <c r="B7" s="28" t="s">
        <v>9</v>
      </c>
      <c r="C7" s="66">
        <v>15646</v>
      </c>
      <c r="D7" s="66">
        <v>19032</v>
      </c>
      <c r="E7" s="53"/>
      <c r="F7" s="53"/>
      <c r="G7" s="48"/>
      <c r="H7" s="48"/>
      <c r="I7" s="37" t="s">
        <v>28</v>
      </c>
      <c r="J7" s="42"/>
    </row>
    <row r="8" spans="2:10" s="19" customFormat="1" ht="28.8" x14ac:dyDescent="0.3">
      <c r="B8" s="28" t="s">
        <v>10</v>
      </c>
      <c r="C8" s="66">
        <v>10000</v>
      </c>
      <c r="D8" s="66">
        <v>10000</v>
      </c>
      <c r="E8" s="48">
        <f>D8-C8</f>
        <v>0</v>
      </c>
      <c r="F8" s="47">
        <f>IF(AND(C8=0,D8=0),0,IF(C8=0,1,IF(D8=0,-1,(D8-C8)/C8)))</f>
        <v>0</v>
      </c>
      <c r="G8" s="32" t="str">
        <f>IF(E8&gt;100000,"Yes",IF(E8&lt;-100000,"Yes","No"))</f>
        <v>No</v>
      </c>
      <c r="H8" s="32" t="str">
        <f>IF(F8&gt;15%,"Yes",IF(F8&lt;-15%,"Yes","No"))</f>
        <v>No</v>
      </c>
      <c r="I8" s="37" t="s">
        <v>11</v>
      </c>
      <c r="J8" s="44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19" customFormat="1" ht="34.5" customHeight="1" x14ac:dyDescent="0.3">
      <c r="B9" s="28" t="s">
        <v>12</v>
      </c>
      <c r="C9" s="66">
        <v>88</v>
      </c>
      <c r="D9" s="66">
        <v>1006</v>
      </c>
      <c r="E9" s="48">
        <f t="shared" ref="E9:E12" si="0">D9-C9</f>
        <v>918</v>
      </c>
      <c r="F9" s="47">
        <f t="shared" ref="F9:F12" si="1">IF(AND(C9=0,D9=0),0,IF(C9=0,1,IF(D9=0,-1,(D9-C9)/C9)))</f>
        <v>10.431818181818182</v>
      </c>
      <c r="G9" s="32" t="str">
        <f t="shared" ref="G9:G12" si="2">IF(E9&gt;100000,"Yes",IF(E9&lt;-100000,"Yes","No"))</f>
        <v>No</v>
      </c>
      <c r="H9" s="32" t="str">
        <f t="shared" ref="H9:H12" si="3">IF(F9&gt;15%,"Yes",IF(F9&lt;-15%,"Yes","No"))</f>
        <v>Yes</v>
      </c>
      <c r="I9" s="37" t="s">
        <v>13</v>
      </c>
      <c r="J9" s="44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29" t="s">
        <v>14</v>
      </c>
      <c r="C10" s="66">
        <v>0</v>
      </c>
      <c r="D10" s="66">
        <v>0</v>
      </c>
      <c r="E10" s="48">
        <f t="shared" si="0"/>
        <v>0</v>
      </c>
      <c r="F10" s="47">
        <f t="shared" si="1"/>
        <v>0</v>
      </c>
      <c r="G10" s="32" t="str">
        <f t="shared" si="2"/>
        <v>No</v>
      </c>
      <c r="H10" s="32" t="str">
        <f t="shared" si="3"/>
        <v>No</v>
      </c>
      <c r="I10" s="37" t="s">
        <v>15</v>
      </c>
      <c r="J10" s="44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29" t="s">
        <v>16</v>
      </c>
      <c r="C11" s="66">
        <v>0</v>
      </c>
      <c r="D11" s="66">
        <v>0</v>
      </c>
      <c r="E11" s="48">
        <f t="shared" si="0"/>
        <v>0</v>
      </c>
      <c r="F11" s="47">
        <f t="shared" si="1"/>
        <v>0</v>
      </c>
      <c r="G11" s="32" t="str">
        <f t="shared" si="2"/>
        <v>No</v>
      </c>
      <c r="H11" s="32" t="str">
        <f t="shared" si="3"/>
        <v>No</v>
      </c>
      <c r="I11" s="37" t="s">
        <v>17</v>
      </c>
      <c r="J11" s="44" t="str">
        <f t="shared" si="4"/>
        <v>No explanation required</v>
      </c>
    </row>
    <row r="12" spans="2:10" ht="28.8" x14ac:dyDescent="0.3">
      <c r="B12" s="29" t="s">
        <v>18</v>
      </c>
      <c r="C12" s="66">
        <v>6702</v>
      </c>
      <c r="D12" s="66">
        <v>19486</v>
      </c>
      <c r="E12" s="48">
        <f t="shared" si="0"/>
        <v>12784</v>
      </c>
      <c r="F12" s="47">
        <f t="shared" si="1"/>
        <v>1.9074903014025664</v>
      </c>
      <c r="G12" s="32" t="str">
        <f t="shared" si="2"/>
        <v>No</v>
      </c>
      <c r="H12" s="32" t="str">
        <f t="shared" si="3"/>
        <v>Yes</v>
      </c>
      <c r="I12" s="37" t="s">
        <v>19</v>
      </c>
      <c r="J12" s="44" t="str">
        <f t="shared" si="4"/>
        <v>Please explain within the relevant tab</v>
      </c>
    </row>
    <row r="13" spans="2:10" ht="38.25" customHeight="1" thickBot="1" x14ac:dyDescent="0.35">
      <c r="B13" s="30" t="s">
        <v>20</v>
      </c>
      <c r="C13" s="67">
        <f>C7+C8+C9-C10-C11-C12</f>
        <v>19032</v>
      </c>
      <c r="D13" s="67">
        <v>10551</v>
      </c>
      <c r="E13" s="54"/>
      <c r="F13" s="54"/>
      <c r="G13" s="49"/>
      <c r="H13" s="49"/>
      <c r="I13" s="38" t="s">
        <v>21</v>
      </c>
      <c r="J13" s="44" t="s">
        <v>49</v>
      </c>
    </row>
    <row r="14" spans="2:10" ht="15" thickBot="1" x14ac:dyDescent="0.35">
      <c r="B14" s="21"/>
      <c r="C14" s="50" t="s">
        <v>44</v>
      </c>
      <c r="D14" s="50" t="s">
        <v>44</v>
      </c>
      <c r="E14" s="50"/>
      <c r="F14" s="50"/>
      <c r="G14" s="50"/>
      <c r="H14" s="50"/>
      <c r="I14" s="23"/>
      <c r="J14" s="44"/>
    </row>
    <row r="15" spans="2:10" ht="28.8" x14ac:dyDescent="0.3">
      <c r="B15" s="31" t="s">
        <v>22</v>
      </c>
      <c r="C15" s="68">
        <v>19032</v>
      </c>
      <c r="D15" s="68">
        <v>10551</v>
      </c>
      <c r="E15" s="52"/>
      <c r="F15" s="55"/>
      <c r="G15" s="51"/>
      <c r="H15" s="51"/>
      <c r="I15" s="39" t="s">
        <v>23</v>
      </c>
      <c r="J15" s="43"/>
    </row>
    <row r="16" spans="2:10" ht="28.8" x14ac:dyDescent="0.3">
      <c r="B16" s="29" t="s">
        <v>24</v>
      </c>
      <c r="C16" s="66">
        <v>14190</v>
      </c>
      <c r="D16" s="66">
        <v>14190</v>
      </c>
      <c r="E16" s="48">
        <f>D16-C16</f>
        <v>0</v>
      </c>
      <c r="F16" s="47">
        <f t="shared" ref="F16:F17" si="5">IF(AND(C16=0,D16=0),0,IF(C16=0,1,IF(D16=0,-1,(D16-C16)/C16)))</f>
        <v>0</v>
      </c>
      <c r="G16" s="32" t="str">
        <f t="shared" ref="G16:G17" si="6">IF(E16&gt;100000,"Yes",IF(E16&lt;-100000,"Yes","No"))</f>
        <v>No</v>
      </c>
      <c r="H16" s="32" t="str">
        <f t="shared" ref="H16:H17" si="7">IF(F16&gt;15%,"Yes",IF(F16&lt;-15%,"Yes","No"))</f>
        <v>No</v>
      </c>
      <c r="I16" s="37" t="s">
        <v>25</v>
      </c>
      <c r="J16" s="44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0" t="s">
        <v>26</v>
      </c>
      <c r="C17" s="69">
        <v>0</v>
      </c>
      <c r="D17" s="69"/>
      <c r="E17" s="49">
        <f>D17-C17</f>
        <v>0</v>
      </c>
      <c r="F17" s="56">
        <f t="shared" si="5"/>
        <v>0</v>
      </c>
      <c r="G17" s="33" t="str">
        <f t="shared" si="6"/>
        <v>No</v>
      </c>
      <c r="H17" s="33" t="str">
        <f t="shared" si="7"/>
        <v>No</v>
      </c>
      <c r="I17" s="38" t="s">
        <v>27</v>
      </c>
      <c r="J17" s="44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21"/>
  <sheetViews>
    <sheetView workbookViewId="0">
      <selection activeCell="F23" sqref="F2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5</v>
      </c>
    </row>
    <row r="3" spans="1:7" x14ac:dyDescent="0.3">
      <c r="B3" s="8"/>
    </row>
    <row r="4" spans="1:7" x14ac:dyDescent="0.3">
      <c r="B4" t="s">
        <v>45</v>
      </c>
      <c r="C4" s="34">
        <f>'Accounting Statement'!C9</f>
        <v>88</v>
      </c>
      <c r="D4" t="s">
        <v>51</v>
      </c>
      <c r="E4" s="34">
        <f>'Accounting Statement'!D9</f>
        <v>1006</v>
      </c>
    </row>
    <row r="6" spans="1:7" x14ac:dyDescent="0.3">
      <c r="D6" t="s">
        <v>2</v>
      </c>
      <c r="E6" s="1">
        <f>E4-C4</f>
        <v>918</v>
      </c>
    </row>
    <row r="7" spans="1:7" x14ac:dyDescent="0.3">
      <c r="D7" t="s">
        <v>31</v>
      </c>
      <c r="E7" s="6">
        <f>IF(AND(C4=0,E4=0),0,IF(C4=0,1,IF(E4=0,-1,(E4-C4)/C4)))</f>
        <v>10.431818181818182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4</v>
      </c>
    </row>
    <row r="10" spans="1:7" x14ac:dyDescent="0.3">
      <c r="B10" s="72" t="s">
        <v>32</v>
      </c>
    </row>
    <row r="11" spans="1:7" x14ac:dyDescent="0.3">
      <c r="B11" s="72" t="s">
        <v>47</v>
      </c>
    </row>
    <row r="12" spans="1:7" x14ac:dyDescent="0.3">
      <c r="B12" s="72"/>
    </row>
    <row r="13" spans="1:7" x14ac:dyDescent="0.3">
      <c r="B13" s="8"/>
    </row>
    <row r="14" spans="1:7" s="3" customFormat="1" ht="27.6" x14ac:dyDescent="0.3">
      <c r="B14" s="4" t="s">
        <v>46</v>
      </c>
      <c r="C14" s="4" t="s">
        <v>52</v>
      </c>
      <c r="D14" s="5" t="s">
        <v>2</v>
      </c>
      <c r="E14" s="78" t="s">
        <v>1</v>
      </c>
      <c r="F14" s="79"/>
    </row>
    <row r="15" spans="1:7" s="17" customFormat="1" x14ac:dyDescent="0.3">
      <c r="A15" s="16"/>
      <c r="B15" s="13">
        <v>0</v>
      </c>
      <c r="C15" s="12">
        <v>36.96</v>
      </c>
      <c r="D15" s="70">
        <f>C15-B15</f>
        <v>36.96</v>
      </c>
      <c r="E15" s="76" t="s">
        <v>53</v>
      </c>
      <c r="F15" s="81"/>
      <c r="G15" s="16"/>
    </row>
    <row r="16" spans="1:7" s="11" customFormat="1" x14ac:dyDescent="0.3">
      <c r="B16" s="12">
        <v>0</v>
      </c>
      <c r="C16" s="12">
        <v>734.61</v>
      </c>
      <c r="D16" s="70">
        <f t="shared" ref="D16:D17" si="0">C16-B16</f>
        <v>734.61</v>
      </c>
      <c r="E16" s="76" t="s">
        <v>54</v>
      </c>
      <c r="F16" s="77"/>
    </row>
    <row r="17" spans="1:8" s="11" customFormat="1" x14ac:dyDescent="0.3">
      <c r="B17" s="12">
        <v>0</v>
      </c>
      <c r="C17" s="12">
        <v>234.28</v>
      </c>
      <c r="D17" s="70">
        <f t="shared" si="0"/>
        <v>234.28</v>
      </c>
      <c r="E17" s="76" t="s">
        <v>55</v>
      </c>
      <c r="F17" s="77"/>
    </row>
    <row r="18" spans="1:8" x14ac:dyDescent="0.3">
      <c r="A18" s="9" t="s">
        <v>0</v>
      </c>
      <c r="B18" s="10">
        <f>SUM(B15:B17)</f>
        <v>0</v>
      </c>
      <c r="C18" s="10">
        <f>SUM(C15:C17)</f>
        <v>1005.85</v>
      </c>
      <c r="D18" s="71">
        <f>SUM(D15:D17)</f>
        <v>1005.85</v>
      </c>
      <c r="E18" s="80"/>
      <c r="F18" s="77"/>
      <c r="G18" s="7"/>
    </row>
    <row r="19" spans="1:8" x14ac:dyDescent="0.3">
      <c r="H19" s="2"/>
    </row>
    <row r="20" spans="1:8" x14ac:dyDescent="0.3">
      <c r="F20" s="7"/>
    </row>
    <row r="21" spans="1:8" x14ac:dyDescent="0.3">
      <c r="A21" s="14" t="s">
        <v>3</v>
      </c>
    </row>
  </sheetData>
  <mergeCells count="5">
    <mergeCell ref="E18:F18"/>
    <mergeCell ref="E14:F14"/>
    <mergeCell ref="E15:F15"/>
    <mergeCell ref="E16:F16"/>
    <mergeCell ref="E17:F1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4" workbookViewId="0">
      <selection activeCell="C31" sqref="C3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6</v>
      </c>
    </row>
    <row r="3" spans="1:8" x14ac:dyDescent="0.3">
      <c r="B3" s="8"/>
    </row>
    <row r="4" spans="1:8" x14ac:dyDescent="0.3">
      <c r="B4" t="s">
        <v>45</v>
      </c>
      <c r="C4" s="34">
        <f>'Accounting Statement'!C12</f>
        <v>6702</v>
      </c>
      <c r="D4" t="s">
        <v>51</v>
      </c>
      <c r="E4" s="34">
        <f>'Accounting Statement'!D12</f>
        <v>19486</v>
      </c>
    </row>
    <row r="6" spans="1:8" x14ac:dyDescent="0.3">
      <c r="D6" t="s">
        <v>2</v>
      </c>
      <c r="E6" s="1">
        <f>E4-C4</f>
        <v>12784</v>
      </c>
    </row>
    <row r="7" spans="1:8" x14ac:dyDescent="0.3">
      <c r="D7" t="s">
        <v>31</v>
      </c>
      <c r="E7" s="6">
        <f>IF(AND(C4=0,E4=0),0,IF(C4=0,1,IF(E4=0,-1,(E4-C4)/C4)))</f>
        <v>1.9074903014025664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4</v>
      </c>
    </row>
    <row r="10" spans="1:8" ht="15" x14ac:dyDescent="0.35">
      <c r="B10" s="18" t="s">
        <v>33</v>
      </c>
    </row>
    <row r="11" spans="1:8" x14ac:dyDescent="0.3">
      <c r="B11" s="72" t="s">
        <v>47</v>
      </c>
    </row>
    <row r="12" spans="1:8" x14ac:dyDescent="0.3">
      <c r="B12" s="8"/>
    </row>
    <row r="13" spans="1:8" s="3" customFormat="1" ht="27.6" x14ac:dyDescent="0.3">
      <c r="B13" s="4" t="s">
        <v>46</v>
      </c>
      <c r="C13" s="4" t="s">
        <v>52</v>
      </c>
      <c r="D13" s="5" t="s">
        <v>2</v>
      </c>
      <c r="E13" s="78" t="s">
        <v>1</v>
      </c>
      <c r="F13" s="79"/>
      <c r="G13" s="78" t="s">
        <v>48</v>
      </c>
      <c r="H13" s="79"/>
    </row>
    <row r="14" spans="1:8" s="17" customFormat="1" x14ac:dyDescent="0.3">
      <c r="A14" s="16"/>
      <c r="B14" s="13"/>
      <c r="C14" s="12">
        <v>11332.05</v>
      </c>
      <c r="D14" s="70">
        <f>C14-B14</f>
        <v>11332.05</v>
      </c>
      <c r="E14" s="76" t="s">
        <v>56</v>
      </c>
      <c r="F14" s="81"/>
      <c r="G14" s="16"/>
    </row>
    <row r="15" spans="1:8" s="11" customFormat="1" x14ac:dyDescent="0.3">
      <c r="B15" s="12"/>
      <c r="C15" s="12">
        <v>1416.56</v>
      </c>
      <c r="D15" s="70">
        <f t="shared" ref="D15:D28" si="0">C15-B15</f>
        <v>1416.56</v>
      </c>
      <c r="E15" s="76" t="s">
        <v>57</v>
      </c>
      <c r="F15" s="77"/>
    </row>
    <row r="16" spans="1:8" s="11" customFormat="1" x14ac:dyDescent="0.3">
      <c r="B16" s="12"/>
      <c r="C16" s="12">
        <v>69.739999999999995</v>
      </c>
      <c r="D16" s="70">
        <f t="shared" si="0"/>
        <v>69.739999999999995</v>
      </c>
      <c r="E16" s="76" t="s">
        <v>58</v>
      </c>
      <c r="F16" s="77"/>
    </row>
    <row r="17" spans="1:8" s="11" customFormat="1" x14ac:dyDescent="0.3">
      <c r="B17" s="12"/>
      <c r="C17" s="12"/>
      <c r="D17" s="70">
        <f t="shared" si="0"/>
        <v>0</v>
      </c>
      <c r="E17" s="76"/>
      <c r="F17" s="77"/>
    </row>
    <row r="18" spans="1:8" s="11" customFormat="1" x14ac:dyDescent="0.3">
      <c r="B18" s="12"/>
      <c r="C18" s="12"/>
      <c r="D18" s="70">
        <f t="shared" si="0"/>
        <v>0</v>
      </c>
      <c r="E18" s="76"/>
      <c r="F18" s="77"/>
    </row>
    <row r="19" spans="1:8" s="11" customFormat="1" x14ac:dyDescent="0.3">
      <c r="B19" s="12"/>
      <c r="C19" s="12"/>
      <c r="D19" s="70">
        <f t="shared" si="0"/>
        <v>0</v>
      </c>
      <c r="E19" s="76"/>
      <c r="F19" s="77"/>
    </row>
    <row r="20" spans="1:8" s="11" customFormat="1" x14ac:dyDescent="0.3">
      <c r="B20" s="12"/>
      <c r="C20" s="12"/>
      <c r="D20" s="70">
        <f t="shared" si="0"/>
        <v>0</v>
      </c>
      <c r="E20" s="76"/>
      <c r="F20" s="77"/>
    </row>
    <row r="21" spans="1:8" s="11" customFormat="1" x14ac:dyDescent="0.3">
      <c r="B21" s="12"/>
      <c r="C21" s="12"/>
      <c r="D21" s="70">
        <f t="shared" si="0"/>
        <v>0</v>
      </c>
      <c r="E21" s="76"/>
      <c r="F21" s="77"/>
    </row>
    <row r="22" spans="1:8" s="11" customFormat="1" x14ac:dyDescent="0.3">
      <c r="B22" s="12"/>
      <c r="C22" s="12"/>
      <c r="D22" s="70">
        <f t="shared" si="0"/>
        <v>0</v>
      </c>
      <c r="E22" s="76"/>
      <c r="F22" s="77"/>
    </row>
    <row r="23" spans="1:8" s="11" customFormat="1" x14ac:dyDescent="0.3">
      <c r="B23" s="12"/>
      <c r="C23" s="12"/>
      <c r="D23" s="70">
        <f t="shared" si="0"/>
        <v>0</v>
      </c>
      <c r="E23" s="76"/>
      <c r="F23" s="77"/>
    </row>
    <row r="24" spans="1:8" s="11" customFormat="1" x14ac:dyDescent="0.3">
      <c r="B24" s="12"/>
      <c r="C24" s="12"/>
      <c r="D24" s="70">
        <f t="shared" si="0"/>
        <v>0</v>
      </c>
      <c r="E24" s="76"/>
      <c r="F24" s="77"/>
    </row>
    <row r="25" spans="1:8" s="11" customFormat="1" x14ac:dyDescent="0.3">
      <c r="B25" s="12"/>
      <c r="C25" s="12"/>
      <c r="D25" s="70">
        <f t="shared" si="0"/>
        <v>0</v>
      </c>
      <c r="E25" s="76"/>
      <c r="F25" s="77"/>
    </row>
    <row r="26" spans="1:8" s="11" customFormat="1" x14ac:dyDescent="0.3">
      <c r="B26" s="12"/>
      <c r="C26" s="12"/>
      <c r="D26" s="70">
        <f t="shared" si="0"/>
        <v>0</v>
      </c>
      <c r="E26" s="76"/>
      <c r="F26" s="77"/>
    </row>
    <row r="27" spans="1:8" s="11" customFormat="1" x14ac:dyDescent="0.3">
      <c r="B27" s="12"/>
      <c r="C27" s="12"/>
      <c r="D27" s="70">
        <f t="shared" si="0"/>
        <v>0</v>
      </c>
      <c r="E27" s="76"/>
      <c r="F27" s="77"/>
    </row>
    <row r="28" spans="1:8" s="11" customFormat="1" x14ac:dyDescent="0.3">
      <c r="B28" s="12"/>
      <c r="C28" s="12"/>
      <c r="D28" s="70">
        <f t="shared" si="0"/>
        <v>0</v>
      </c>
      <c r="E28" s="76"/>
      <c r="F28" s="77"/>
    </row>
    <row r="29" spans="1:8" x14ac:dyDescent="0.3">
      <c r="A29" s="9" t="s">
        <v>0</v>
      </c>
      <c r="B29" s="10">
        <f>SUM(B14:B28)</f>
        <v>0</v>
      </c>
      <c r="C29" s="10">
        <f>SUM(C14:C28)</f>
        <v>12818.349999999999</v>
      </c>
      <c r="D29" s="71">
        <f>SUM(D14:D28)</f>
        <v>12818.349999999999</v>
      </c>
      <c r="E29" s="80"/>
      <c r="F29" s="77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3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18"/>
  <sheetViews>
    <sheetView workbookViewId="0">
      <selection activeCell="E13" sqref="E13"/>
    </sheetView>
  </sheetViews>
  <sheetFormatPr defaultColWidth="9.109375" defaultRowHeight="14.4" x14ac:dyDescent="0.3"/>
  <cols>
    <col min="1" max="1" width="6.88671875" style="57" bestFit="1" customWidth="1"/>
    <col min="2" max="2" width="11.33203125" style="57" customWidth="1"/>
    <col min="3" max="3" width="10.6640625" style="57" customWidth="1"/>
    <col min="4" max="4" width="10.44140625" style="57" bestFit="1" customWidth="1"/>
    <col min="5" max="5" width="9.88671875" style="57" customWidth="1"/>
    <col min="6" max="6" width="12.5546875" style="57" customWidth="1"/>
    <col min="7" max="16384" width="9.109375" style="57"/>
  </cols>
  <sheetData>
    <row r="1" spans="2:7" x14ac:dyDescent="0.3">
      <c r="B1" s="62" t="s">
        <v>37</v>
      </c>
    </row>
    <row r="3" spans="2:7" x14ac:dyDescent="0.3">
      <c r="B3" s="58"/>
    </row>
    <row r="4" spans="2:7" x14ac:dyDescent="0.3">
      <c r="B4" s="57" t="s">
        <v>38</v>
      </c>
      <c r="C4" s="63">
        <f>'Accounting Statement'!D13</f>
        <v>10551</v>
      </c>
      <c r="D4" s="57" t="s">
        <v>39</v>
      </c>
      <c r="E4" s="63">
        <f>'Accounting Statement'!D8</f>
        <v>10000</v>
      </c>
    </row>
    <row r="6" spans="2:7" x14ac:dyDescent="0.3">
      <c r="D6" s="64"/>
    </row>
    <row r="7" spans="2:7" x14ac:dyDescent="0.3">
      <c r="E7" s="65"/>
    </row>
    <row r="8" spans="2:7" x14ac:dyDescent="0.3">
      <c r="E8" s="58" t="s">
        <v>40</v>
      </c>
      <c r="F8" s="58" t="s">
        <v>40</v>
      </c>
      <c r="G8" s="58" t="s">
        <v>40</v>
      </c>
    </row>
    <row r="9" spans="2:7" x14ac:dyDescent="0.3">
      <c r="B9" s="58" t="s">
        <v>41</v>
      </c>
    </row>
    <row r="10" spans="2:7" x14ac:dyDescent="0.3">
      <c r="C10" s="59" t="s">
        <v>59</v>
      </c>
      <c r="E10" s="59">
        <v>2728</v>
      </c>
    </row>
    <row r="11" spans="2:7" x14ac:dyDescent="0.3">
      <c r="C11" s="59" t="s">
        <v>60</v>
      </c>
      <c r="E11" s="59">
        <v>2832</v>
      </c>
    </row>
    <row r="12" spans="2:7" x14ac:dyDescent="0.3">
      <c r="C12" s="59" t="s">
        <v>61</v>
      </c>
      <c r="E12" s="59">
        <v>4991</v>
      </c>
    </row>
    <row r="13" spans="2:7" x14ac:dyDescent="0.3">
      <c r="F13" s="60">
        <f>SUM(E10:E12)</f>
        <v>10551</v>
      </c>
    </row>
    <row r="15" spans="2:7" x14ac:dyDescent="0.3">
      <c r="B15" s="58" t="s">
        <v>42</v>
      </c>
      <c r="E15" s="59"/>
    </row>
    <row r="16" spans="2:7" x14ac:dyDescent="0.3">
      <c r="F16" s="60">
        <f>E15</f>
        <v>0</v>
      </c>
    </row>
    <row r="17" spans="2:7" ht="15" thickBot="1" x14ac:dyDescent="0.35">
      <c r="B17" s="58" t="s">
        <v>43</v>
      </c>
      <c r="G17" s="61">
        <f>F13+F16</f>
        <v>10551</v>
      </c>
    </row>
    <row r="18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Accounting Statement</vt:lpstr>
      <vt:lpstr>Box 3 Receipts</vt:lpstr>
      <vt:lpstr>Box 6 Payments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Jack Turner</cp:lastModifiedBy>
  <cp:lastPrinted>2023-03-20T07:35:33Z</cp:lastPrinted>
  <dcterms:created xsi:type="dcterms:W3CDTF">2023-03-10T09:35:56Z</dcterms:created>
  <dcterms:modified xsi:type="dcterms:W3CDTF">2025-05-01T17:05:58Z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