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ckr\Desktop\EC Parish Council\Meetings 2025\November 2025\"/>
    </mc:Choice>
  </mc:AlternateContent>
  <xr:revisionPtr revIDLastSave="0" documentId="8_{FB10D8B7-2EB8-4797-BEB8-590DBFA8B5FE}" xr6:coauthVersionLast="47" xr6:coauthVersionMax="47" xr10:uidLastSave="{00000000-0000-0000-0000-000000000000}"/>
  <bookViews>
    <workbookView xWindow="-108" yWindow="-108" windowWidth="23256" windowHeight="12456" xr2:uid="{54793055-C111-4ACF-943D-3961478D6504}"/>
  </bookViews>
  <sheets>
    <sheet name="Budget 26-27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4" l="1"/>
  <c r="H21" i="4"/>
  <c r="E21" i="4"/>
  <c r="F20" i="4"/>
  <c r="C21" i="4"/>
  <c r="C24" i="4" s="1"/>
  <c r="C28" i="4" s="1"/>
  <c r="E24" i="4"/>
  <c r="F5" i="4"/>
  <c r="F6" i="4"/>
  <c r="F7" i="4"/>
  <c r="F8" i="4"/>
  <c r="F9" i="4"/>
  <c r="F10" i="4"/>
  <c r="F11" i="4"/>
  <c r="F13" i="4"/>
  <c r="F14" i="4"/>
  <c r="F15" i="4"/>
  <c r="F16" i="4"/>
  <c r="F17" i="4"/>
  <c r="F18" i="4"/>
  <c r="F19" i="4"/>
  <c r="F27" i="4"/>
  <c r="F4" i="4"/>
  <c r="H24" i="4" l="1"/>
  <c r="C29" i="4"/>
  <c r="D28" i="4" l="1"/>
  <c r="E28" i="4" s="1"/>
  <c r="F28" i="4" s="1"/>
  <c r="D29" i="4" l="1"/>
  <c r="E29" i="4" s="1"/>
</calcChain>
</file>

<file path=xl/sharedStrings.xml><?xml version="1.0" encoding="utf-8"?>
<sst xmlns="http://schemas.openxmlformats.org/spreadsheetml/2006/main" count="49" uniqueCount="48">
  <si>
    <t>Item</t>
  </si>
  <si>
    <t>Clerk's Salary</t>
  </si>
  <si>
    <t>Insurance</t>
  </si>
  <si>
    <t>Room Rent</t>
  </si>
  <si>
    <t>Total Expenditure</t>
  </si>
  <si>
    <t>Bank Charges</t>
  </si>
  <si>
    <t>Budget Notes</t>
  </si>
  <si>
    <t>Budget vs Projected</t>
  </si>
  <si>
    <t xml:space="preserve"> </t>
  </si>
  <si>
    <t>Interest Income</t>
  </si>
  <si>
    <t>N.B - Any unspent budget headings will be transferred to EMR at the end of the financial year.</t>
  </si>
  <si>
    <t>Englishcombe Parish Council Budget Document</t>
  </si>
  <si>
    <t>ALCA Subsciption</t>
  </si>
  <si>
    <t>Expenses</t>
  </si>
  <si>
    <t>Audit</t>
  </si>
  <si>
    <t>Bulbs for Village</t>
  </si>
  <si>
    <t>Infrastructure Repairs</t>
  </si>
  <si>
    <t xml:space="preserve">Legal Fees </t>
  </si>
  <si>
    <t>Lane Cleaning</t>
  </si>
  <si>
    <t>Land Rent</t>
  </si>
  <si>
    <t>Website Fees</t>
  </si>
  <si>
    <t>Budget Code</t>
  </si>
  <si>
    <t>Other Income</t>
  </si>
  <si>
    <t>ADJUSTED BASIS</t>
  </si>
  <si>
    <t>Band D Equivalents</t>
  </si>
  <si>
    <t>Precept per Band D Equivalent (£/annum)</t>
  </si>
  <si>
    <t>Precept per Band D Equivalent (p/week)</t>
  </si>
  <si>
    <t>p</t>
  </si>
  <si>
    <t>Precept Required</t>
  </si>
  <si>
    <t>Difference vs Previous Year</t>
  </si>
  <si>
    <t>As a %</t>
  </si>
  <si>
    <t>2025/2026 AGREED</t>
  </si>
  <si>
    <t>ACTUAL 2025/2026 YTD</t>
  </si>
  <si>
    <t>2025/2026 Projected YE</t>
  </si>
  <si>
    <t>2026/2027 PROPOSED</t>
  </si>
  <si>
    <t>Locum Clerk Fees</t>
  </si>
  <si>
    <t>VAT RETURN NETT</t>
  </si>
  <si>
    <t>TRF from General Reserve</t>
  </si>
  <si>
    <t>Defibrillator</t>
  </si>
  <si>
    <t>2025/2026 Financial Year</t>
  </si>
  <si>
    <t>2026/2027 Financial Year PROPOSED</t>
  </si>
  <si>
    <t>Actual salary of employed Clerk plus 5%.</t>
  </si>
  <si>
    <t>No income expected within the financial year.</t>
  </si>
  <si>
    <t>Uplifted by 5%.</t>
  </si>
  <si>
    <t>No longer required.</t>
  </si>
  <si>
    <t>New charge as of 26/27 as per agreed quote.</t>
  </si>
  <si>
    <t xml:space="preserve">No longer needed due to cessation of charge. </t>
  </si>
  <si>
    <t xml:space="preserve">To purchase one item.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</si>
</sst>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44" formatCode="_-&quot;£&quot;* #,##0.00_-;\-&quot;£&quot;* #,##0.00_-;_-&quot;£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b/>
      <i/>
      <sz val="11"/>
      <name val="Times New Roman"/>
      <family val="1"/>
    </font>
    <font>
      <b/>
      <i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4" fontId="0" fillId="0" borderId="1" xfId="1" applyFont="1" applyBorder="1"/>
    <xf numFmtId="0" fontId="2" fillId="3" borderId="1" xfId="0" applyFont="1" applyFill="1" applyBorder="1" applyAlignment="1">
      <alignment horizontal="center" vertical="center"/>
    </xf>
    <xf numFmtId="44" fontId="1" fillId="3" borderId="1" xfId="1" applyFont="1" applyFill="1" applyBorder="1" applyAlignment="1">
      <alignment horizontal="center" vertical="center"/>
    </xf>
    <xf numFmtId="44" fontId="0" fillId="0" borderId="0" xfId="0" applyNumberFormat="1"/>
    <xf numFmtId="44" fontId="2" fillId="2" borderId="1" xfId="1" applyFont="1" applyFill="1" applyBorder="1"/>
    <xf numFmtId="44" fontId="0" fillId="0" borderId="0" xfId="1" applyFont="1"/>
    <xf numFmtId="0" fontId="0" fillId="3" borderId="1" xfId="0" applyFill="1" applyBorder="1"/>
    <xf numFmtId="44" fontId="0" fillId="3" borderId="1" xfId="1" applyFont="1" applyFill="1" applyBorder="1"/>
    <xf numFmtId="44" fontId="2" fillId="3" borderId="1" xfId="1" applyFont="1" applyFill="1" applyBorder="1"/>
    <xf numFmtId="0" fontId="0" fillId="0" borderId="1" xfId="0" applyBorder="1" applyAlignment="1">
      <alignment wrapText="1"/>
    </xf>
    <xf numFmtId="0" fontId="2" fillId="4" borderId="1" xfId="0" applyFont="1" applyFill="1" applyBorder="1" applyAlignment="1">
      <alignment horizontal="center" vertical="center"/>
    </xf>
    <xf numFmtId="44" fontId="0" fillId="4" borderId="1" xfId="1" applyFont="1" applyFill="1" applyBorder="1"/>
    <xf numFmtId="0" fontId="2" fillId="5" borderId="1" xfId="0" applyFont="1" applyFill="1" applyBorder="1" applyAlignment="1">
      <alignment horizontal="center" vertical="center"/>
    </xf>
    <xf numFmtId="44" fontId="0" fillId="5" borderId="1" xfId="1" applyFont="1" applyFill="1" applyBorder="1"/>
    <xf numFmtId="9" fontId="0" fillId="0" borderId="1" xfId="2" applyFont="1" applyFill="1" applyBorder="1" applyAlignment="1">
      <alignment wrapText="1"/>
    </xf>
    <xf numFmtId="44" fontId="5" fillId="3" borderId="1" xfId="1" applyFont="1" applyFill="1" applyBorder="1" applyAlignment="1">
      <alignment horizontal="center" vertical="center"/>
    </xf>
    <xf numFmtId="0" fontId="2" fillId="0" borderId="0" xfId="0" applyFont="1"/>
    <xf numFmtId="0" fontId="2" fillId="6" borderId="1" xfId="0" applyFont="1" applyFill="1" applyBorder="1" applyAlignment="1">
      <alignment horizontal="center" vertical="center" wrapText="1"/>
    </xf>
    <xf numFmtId="44" fontId="0" fillId="6" borderId="1" xfId="1" applyFont="1" applyFill="1" applyBorder="1"/>
    <xf numFmtId="44" fontId="2" fillId="0" borderId="1" xfId="1" applyFont="1" applyFill="1" applyBorder="1" applyAlignment="1">
      <alignment horizontal="center" vertical="center"/>
    </xf>
    <xf numFmtId="44" fontId="2" fillId="7" borderId="1" xfId="1" applyFont="1" applyFill="1" applyBorder="1" applyAlignment="1">
      <alignment horizontal="center" vertical="center"/>
    </xf>
    <xf numFmtId="0" fontId="7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10" fontId="9" fillId="0" borderId="1" xfId="0" applyNumberFormat="1" applyFont="1" applyBorder="1" applyAlignment="1">
      <alignment horizontal="center" vertical="center" wrapText="1"/>
    </xf>
    <xf numFmtId="8" fontId="9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8" fontId="8" fillId="0" borderId="1" xfId="0" applyNumberFormat="1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8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4" fontId="11" fillId="0" borderId="1" xfId="1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4F1E2-F269-458F-868D-0615D8D969CD}">
  <sheetPr>
    <pageSetUpPr fitToPage="1"/>
  </sheetPr>
  <dimension ref="A1:K29"/>
  <sheetViews>
    <sheetView tabSelected="1" workbookViewId="0">
      <selection activeCell="I21" sqref="I21"/>
    </sheetView>
  </sheetViews>
  <sheetFormatPr defaultRowHeight="14.4" x14ac:dyDescent="0.3"/>
  <cols>
    <col min="1" max="1" width="45.77734375" bestFit="1" customWidth="1"/>
    <col min="2" max="2" width="25.44140625" customWidth="1"/>
    <col min="3" max="6" width="22.44140625" customWidth="1"/>
    <col min="7" max="7" width="6.88671875" customWidth="1"/>
    <col min="8" max="8" width="20" customWidth="1"/>
    <col min="9" max="9" width="38.109375" bestFit="1" customWidth="1"/>
    <col min="10" max="10" width="15.6640625" customWidth="1"/>
  </cols>
  <sheetData>
    <row r="1" spans="1:10" ht="15.6" x14ac:dyDescent="0.3">
      <c r="A1" s="1" t="s">
        <v>11</v>
      </c>
      <c r="C1" s="23" t="s">
        <v>10</v>
      </c>
      <c r="D1" s="23"/>
    </row>
    <row r="3" spans="1:10" x14ac:dyDescent="0.3">
      <c r="A3" s="2" t="s">
        <v>21</v>
      </c>
      <c r="B3" s="2" t="s">
        <v>0</v>
      </c>
      <c r="C3" s="2" t="s">
        <v>31</v>
      </c>
      <c r="D3" s="24" t="s">
        <v>32</v>
      </c>
      <c r="E3" s="17" t="s">
        <v>33</v>
      </c>
      <c r="F3" s="19" t="s">
        <v>7</v>
      </c>
      <c r="G3" s="8"/>
      <c r="H3" s="5" t="s">
        <v>34</v>
      </c>
      <c r="I3" s="2" t="s">
        <v>6</v>
      </c>
    </row>
    <row r="4" spans="1:10" x14ac:dyDescent="0.3">
      <c r="A4" s="2">
        <v>1010</v>
      </c>
      <c r="B4" s="5" t="s">
        <v>9</v>
      </c>
      <c r="C4" s="7">
        <v>-55</v>
      </c>
      <c r="D4" s="25">
        <v>0</v>
      </c>
      <c r="E4" s="18">
        <v>0</v>
      </c>
      <c r="F4" s="20">
        <f>C4-E4</f>
        <v>-55</v>
      </c>
      <c r="G4" s="13"/>
      <c r="H4" s="7">
        <v>0</v>
      </c>
      <c r="I4" s="3" t="s">
        <v>42</v>
      </c>
    </row>
    <row r="5" spans="1:10" x14ac:dyDescent="0.3">
      <c r="A5" s="2">
        <v>1020</v>
      </c>
      <c r="B5" s="5" t="s">
        <v>22</v>
      </c>
      <c r="C5" s="7">
        <v>0</v>
      </c>
      <c r="D5" s="25">
        <v>-200</v>
      </c>
      <c r="E5" s="18">
        <v>-200</v>
      </c>
      <c r="F5" s="20">
        <f>C5-E5</f>
        <v>200</v>
      </c>
      <c r="G5" s="13"/>
      <c r="H5" s="7">
        <v>0</v>
      </c>
      <c r="I5" s="3" t="s">
        <v>42</v>
      </c>
    </row>
    <row r="6" spans="1:10" x14ac:dyDescent="0.3">
      <c r="A6" s="2">
        <v>4000</v>
      </c>
      <c r="B6" s="4" t="s">
        <v>1</v>
      </c>
      <c r="C6" s="7">
        <v>6000</v>
      </c>
      <c r="D6" s="25">
        <v>1895.16</v>
      </c>
      <c r="E6" s="18">
        <v>5688.54</v>
      </c>
      <c r="F6" s="20">
        <f>C6-E6</f>
        <v>311.46000000000004</v>
      </c>
      <c r="G6" s="14"/>
      <c r="H6" s="7">
        <v>7650</v>
      </c>
      <c r="I6" s="21" t="s">
        <v>41</v>
      </c>
      <c r="J6" t="s">
        <v>8</v>
      </c>
    </row>
    <row r="7" spans="1:10" x14ac:dyDescent="0.3">
      <c r="A7" s="2">
        <v>4001</v>
      </c>
      <c r="B7" s="4" t="s">
        <v>35</v>
      </c>
      <c r="C7" s="7">
        <v>0</v>
      </c>
      <c r="D7" s="25">
        <v>2150</v>
      </c>
      <c r="E7" s="18">
        <v>2150</v>
      </c>
      <c r="F7" s="20">
        <f>C7-E7</f>
        <v>-2150</v>
      </c>
      <c r="G7" s="14"/>
      <c r="H7" s="7">
        <v>0</v>
      </c>
      <c r="I7" s="21"/>
    </row>
    <row r="8" spans="1:10" x14ac:dyDescent="0.3">
      <c r="A8" s="2">
        <v>4005</v>
      </c>
      <c r="B8" s="4" t="s">
        <v>18</v>
      </c>
      <c r="C8" s="7">
        <v>3500</v>
      </c>
      <c r="D8" s="25">
        <v>1560</v>
      </c>
      <c r="E8" s="18">
        <v>3120</v>
      </c>
      <c r="F8" s="20">
        <f t="shared" ref="F8:F20" si="0">C8-E8</f>
        <v>380</v>
      </c>
      <c r="G8" s="14"/>
      <c r="H8" s="7">
        <v>3550</v>
      </c>
      <c r="I8" s="3" t="s">
        <v>43</v>
      </c>
    </row>
    <row r="9" spans="1:10" x14ac:dyDescent="0.3">
      <c r="A9" s="2">
        <v>4010</v>
      </c>
      <c r="B9" s="4" t="s">
        <v>12</v>
      </c>
      <c r="C9" s="7">
        <v>85</v>
      </c>
      <c r="D9" s="25">
        <v>82.14</v>
      </c>
      <c r="E9" s="18">
        <v>82.14</v>
      </c>
      <c r="F9" s="20">
        <f t="shared" si="0"/>
        <v>2.8599999999999994</v>
      </c>
      <c r="G9" s="14"/>
      <c r="H9" s="7">
        <v>90</v>
      </c>
      <c r="I9" s="3"/>
    </row>
    <row r="10" spans="1:10" x14ac:dyDescent="0.3">
      <c r="A10" s="2">
        <v>4015</v>
      </c>
      <c r="B10" s="4" t="s">
        <v>2</v>
      </c>
      <c r="C10" s="7">
        <v>590</v>
      </c>
      <c r="D10" s="25">
        <v>585.96</v>
      </c>
      <c r="E10" s="18">
        <v>585.96</v>
      </c>
      <c r="F10" s="20">
        <f t="shared" si="0"/>
        <v>4.0399999999999636</v>
      </c>
      <c r="G10" s="14"/>
      <c r="H10" s="7">
        <v>600</v>
      </c>
      <c r="I10" s="3"/>
    </row>
    <row r="11" spans="1:10" x14ac:dyDescent="0.3">
      <c r="A11" s="2">
        <v>4020</v>
      </c>
      <c r="B11" s="4" t="s">
        <v>3</v>
      </c>
      <c r="C11" s="7">
        <v>675</v>
      </c>
      <c r="D11" s="25">
        <v>0</v>
      </c>
      <c r="E11" s="18">
        <v>675</v>
      </c>
      <c r="F11" s="20">
        <f t="shared" si="0"/>
        <v>0</v>
      </c>
      <c r="G11" s="14"/>
      <c r="H11" s="7">
        <v>0</v>
      </c>
      <c r="I11" s="3" t="s">
        <v>44</v>
      </c>
    </row>
    <row r="12" spans="1:10" x14ac:dyDescent="0.3">
      <c r="A12" s="2">
        <v>4025</v>
      </c>
      <c r="B12" s="4" t="s">
        <v>13</v>
      </c>
      <c r="C12" s="7">
        <v>100</v>
      </c>
      <c r="D12" s="25">
        <v>90</v>
      </c>
      <c r="E12" s="18">
        <v>90</v>
      </c>
      <c r="F12" s="20">
        <v>0</v>
      </c>
      <c r="G12" s="14"/>
      <c r="H12" s="7">
        <v>100</v>
      </c>
      <c r="I12" s="3"/>
    </row>
    <row r="13" spans="1:10" ht="28.8" x14ac:dyDescent="0.3">
      <c r="A13" s="2">
        <v>4030</v>
      </c>
      <c r="B13" s="4" t="s">
        <v>14</v>
      </c>
      <c r="C13" s="7">
        <v>450</v>
      </c>
      <c r="D13" s="25">
        <v>460</v>
      </c>
      <c r="E13" s="18">
        <v>460</v>
      </c>
      <c r="F13" s="20">
        <f t="shared" si="0"/>
        <v>-10</v>
      </c>
      <c r="G13" s="14"/>
      <c r="H13" s="7">
        <v>260</v>
      </c>
      <c r="I13" s="16" t="s">
        <v>45</v>
      </c>
    </row>
    <row r="14" spans="1:10" x14ac:dyDescent="0.3">
      <c r="A14" s="2">
        <v>4035</v>
      </c>
      <c r="B14" s="4" t="s">
        <v>5</v>
      </c>
      <c r="C14" s="7">
        <v>75</v>
      </c>
      <c r="D14" s="25">
        <v>36</v>
      </c>
      <c r="E14" s="18">
        <v>72</v>
      </c>
      <c r="F14" s="20">
        <f t="shared" si="0"/>
        <v>3</v>
      </c>
      <c r="G14" s="14"/>
      <c r="H14" s="7">
        <v>75</v>
      </c>
      <c r="I14" s="16"/>
    </row>
    <row r="15" spans="1:10" x14ac:dyDescent="0.3">
      <c r="A15" s="2">
        <v>4040</v>
      </c>
      <c r="B15" s="4" t="s">
        <v>15</v>
      </c>
      <c r="C15" s="7">
        <v>100</v>
      </c>
      <c r="D15" s="25">
        <v>0</v>
      </c>
      <c r="E15" s="18">
        <v>30</v>
      </c>
      <c r="F15" s="20">
        <f t="shared" si="0"/>
        <v>70</v>
      </c>
      <c r="G15" s="14"/>
      <c r="H15" s="7">
        <v>100</v>
      </c>
      <c r="I15" s="3"/>
    </row>
    <row r="16" spans="1:10" x14ac:dyDescent="0.3">
      <c r="A16" s="2">
        <v>4045</v>
      </c>
      <c r="B16" s="4" t="s">
        <v>16</v>
      </c>
      <c r="C16" s="7">
        <v>200</v>
      </c>
      <c r="D16" s="25">
        <v>103.8</v>
      </c>
      <c r="E16" s="18">
        <v>200</v>
      </c>
      <c r="F16" s="20">
        <f t="shared" si="0"/>
        <v>0</v>
      </c>
      <c r="G16" s="14"/>
      <c r="H16" s="7">
        <v>200</v>
      </c>
      <c r="I16" s="16"/>
    </row>
    <row r="17" spans="1:11" x14ac:dyDescent="0.3">
      <c r="A17" s="2">
        <v>4050</v>
      </c>
      <c r="B17" s="4" t="s">
        <v>17</v>
      </c>
      <c r="C17" s="7">
        <v>40</v>
      </c>
      <c r="D17" s="25">
        <v>47</v>
      </c>
      <c r="E17" s="18">
        <v>47</v>
      </c>
      <c r="F17" s="20">
        <f t="shared" si="0"/>
        <v>-7</v>
      </c>
      <c r="G17" s="14"/>
      <c r="H17" s="7">
        <v>50</v>
      </c>
      <c r="I17" s="16"/>
    </row>
    <row r="18" spans="1:11" x14ac:dyDescent="0.3">
      <c r="A18" s="2">
        <v>4055</v>
      </c>
      <c r="B18" s="4" t="s">
        <v>19</v>
      </c>
      <c r="C18" s="7">
        <v>400</v>
      </c>
      <c r="D18" s="25">
        <v>3.63</v>
      </c>
      <c r="E18" s="18">
        <v>3.63</v>
      </c>
      <c r="F18" s="20">
        <f t="shared" si="0"/>
        <v>396.37</v>
      </c>
      <c r="G18" s="14"/>
      <c r="H18" s="7">
        <v>0</v>
      </c>
      <c r="I18" s="3" t="s">
        <v>46</v>
      </c>
      <c r="K18" s="12"/>
    </row>
    <row r="19" spans="1:11" x14ac:dyDescent="0.3">
      <c r="A19" s="2">
        <v>4060</v>
      </c>
      <c r="B19" s="4" t="s">
        <v>20</v>
      </c>
      <c r="C19" s="7">
        <v>350</v>
      </c>
      <c r="D19" s="25">
        <v>238.53</v>
      </c>
      <c r="E19" s="18">
        <v>350</v>
      </c>
      <c r="F19" s="20">
        <f t="shared" si="0"/>
        <v>0</v>
      </c>
      <c r="G19" s="14"/>
      <c r="H19" s="7">
        <v>350</v>
      </c>
      <c r="I19" s="3"/>
    </row>
    <row r="20" spans="1:11" x14ac:dyDescent="0.3">
      <c r="A20" s="2">
        <v>4070</v>
      </c>
      <c r="B20" s="4" t="s">
        <v>38</v>
      </c>
      <c r="C20" s="7">
        <v>0</v>
      </c>
      <c r="D20" s="25">
        <v>0</v>
      </c>
      <c r="E20" s="18">
        <v>0</v>
      </c>
      <c r="F20" s="20">
        <f t="shared" si="0"/>
        <v>0</v>
      </c>
      <c r="G20" s="14"/>
      <c r="H20" s="7">
        <v>500</v>
      </c>
      <c r="I20" s="3" t="s">
        <v>47</v>
      </c>
    </row>
    <row r="21" spans="1:11" x14ac:dyDescent="0.3">
      <c r="A21" s="5"/>
      <c r="B21" s="6" t="s">
        <v>4</v>
      </c>
      <c r="C21" s="11">
        <f>SUM(C4:C20)</f>
        <v>12510</v>
      </c>
      <c r="D21" s="11">
        <f>SUM(D4:D20)</f>
        <v>7052.22</v>
      </c>
      <c r="E21" s="11">
        <f>SUM(E4:E20)</f>
        <v>13354.269999999999</v>
      </c>
      <c r="F21" s="15"/>
      <c r="G21" s="15"/>
      <c r="H21" s="11">
        <f>SUM(H4:H20)</f>
        <v>13525</v>
      </c>
      <c r="I21" s="3"/>
      <c r="J21" s="10"/>
    </row>
    <row r="22" spans="1:11" x14ac:dyDescent="0.3">
      <c r="A22" s="2"/>
      <c r="B22" s="41" t="s">
        <v>37</v>
      </c>
      <c r="C22" s="42"/>
      <c r="D22" s="42"/>
      <c r="E22" s="42">
        <v>753.42</v>
      </c>
      <c r="F22" s="26"/>
      <c r="G22" s="8"/>
      <c r="H22" s="14"/>
      <c r="I22" s="13"/>
    </row>
    <row r="23" spans="1:11" x14ac:dyDescent="0.3">
      <c r="A23" s="2"/>
      <c r="B23" s="41" t="s">
        <v>36</v>
      </c>
      <c r="C23" s="42"/>
      <c r="D23" s="42"/>
      <c r="E23" s="42">
        <v>90.85</v>
      </c>
      <c r="F23" s="26"/>
      <c r="G23" s="8"/>
      <c r="H23" s="14"/>
      <c r="I23" s="13"/>
    </row>
    <row r="24" spans="1:11" x14ac:dyDescent="0.3">
      <c r="A24" s="2">
        <v>1000</v>
      </c>
      <c r="B24" s="2" t="s">
        <v>28</v>
      </c>
      <c r="C24" s="27">
        <f>C21+C22</f>
        <v>12510</v>
      </c>
      <c r="D24" s="9"/>
      <c r="E24" s="27">
        <f>E21-E22-E23</f>
        <v>12509.999999999998</v>
      </c>
      <c r="F24" s="22"/>
      <c r="G24" s="9"/>
      <c r="H24" s="11">
        <f>H21</f>
        <v>13525</v>
      </c>
      <c r="I24" s="3"/>
    </row>
    <row r="26" spans="1:11" ht="26.4" x14ac:dyDescent="0.3">
      <c r="A26" s="29" t="s">
        <v>23</v>
      </c>
      <c r="B26" s="31"/>
      <c r="C26" s="32" t="s">
        <v>39</v>
      </c>
      <c r="D26" s="36" t="s">
        <v>40</v>
      </c>
      <c r="E26" s="32" t="s">
        <v>29</v>
      </c>
      <c r="F26" s="32" t="s">
        <v>30</v>
      </c>
      <c r="I26" s="28"/>
      <c r="J26" s="28"/>
    </row>
    <row r="27" spans="1:11" x14ac:dyDescent="0.3">
      <c r="A27" s="30" t="s">
        <v>24</v>
      </c>
      <c r="B27" s="31"/>
      <c r="C27" s="32">
        <v>147</v>
      </c>
      <c r="D27" s="33">
        <v>147</v>
      </c>
      <c r="E27" s="38"/>
      <c r="F27" s="34">
        <f>(D27-C27)/C27</f>
        <v>0</v>
      </c>
    </row>
    <row r="28" spans="1:11" x14ac:dyDescent="0.3">
      <c r="A28" s="30" t="s">
        <v>25</v>
      </c>
      <c r="B28" s="31"/>
      <c r="C28" s="35">
        <f>ROUND(C24/C27,2)</f>
        <v>85.1</v>
      </c>
      <c r="D28" s="37">
        <f>ROUND(H24/D27,2)</f>
        <v>92.01</v>
      </c>
      <c r="E28" s="39">
        <f>D28-C28</f>
        <v>6.9100000000000108</v>
      </c>
      <c r="F28" s="34">
        <f>E28/C28</f>
        <v>8.1198589894242196E-2</v>
      </c>
    </row>
    <row r="29" spans="1:11" x14ac:dyDescent="0.3">
      <c r="A29" s="30" t="s">
        <v>26</v>
      </c>
      <c r="B29" s="31"/>
      <c r="C29" s="32">
        <f>ROUND(C28*100/52.143,2)</f>
        <v>163.21</v>
      </c>
      <c r="D29" s="36">
        <f>ROUND(D28*100/52.143,2)</f>
        <v>176.46</v>
      </c>
      <c r="E29" s="40">
        <f>D29-C29</f>
        <v>13.25</v>
      </c>
      <c r="F29" s="32" t="s">
        <v>27</v>
      </c>
    </row>
  </sheetData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26-27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</dc:creator>
  <cp:lastModifiedBy>Jack Turner</cp:lastModifiedBy>
  <cp:lastPrinted>2025-01-13T18:26:23Z</cp:lastPrinted>
  <dcterms:created xsi:type="dcterms:W3CDTF">2020-10-28T18:08:14Z</dcterms:created>
  <dcterms:modified xsi:type="dcterms:W3CDTF">2025-11-03T21:35:14Z</dcterms:modified>
</cp:coreProperties>
</file>